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ynko\Downloads\"/>
    </mc:Choice>
  </mc:AlternateContent>
  <xr:revisionPtr revIDLastSave="0" documentId="13_ncr:1_{629DEB88-74FD-4813-B76C-35D9DB273777}" xr6:coauthVersionLast="47" xr6:coauthVersionMax="47" xr10:uidLastSave="{00000000-0000-0000-0000-000000000000}"/>
  <workbookProtection workbookAlgorithmName="SHA-512" workbookHashValue="163eoRW0cNiN5QDE3P8CqpfQvtp8H3jJ9wGVSKAa9urgahoVMU56kO7cW59s8txi0zlbO7v9W3EEQqUZWJ4iLg==" workbookSaltValue="RLjUw2YHmsTKFWcd417Obw==" workbookSpinCount="100000" lockStructure="1"/>
  <bookViews>
    <workbookView xWindow="1509" yWindow="1509" windowWidth="30891" windowHeight="15908" xr2:uid="{00000000-000D-0000-FFFF-FFFF00000000}"/>
  </bookViews>
  <sheets>
    <sheet name="VALUE" sheetId="1" r:id="rId1"/>
  </sheets>
  <definedNames>
    <definedName name="_xlnm.Print_Area" localSheetId="0">VALUE!$A$34:$H$83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J15" i="1"/>
  <c r="K15" i="1"/>
  <c r="L15" i="1" s="1"/>
  <c r="I16" i="1"/>
  <c r="J16" i="1"/>
  <c r="K16" i="1"/>
  <c r="L16" i="1" s="1"/>
  <c r="I17" i="1"/>
  <c r="J17" i="1"/>
  <c r="K17" i="1"/>
  <c r="L17" i="1" s="1"/>
  <c r="I18" i="1"/>
  <c r="J18" i="1"/>
  <c r="K18" i="1"/>
  <c r="L18" i="1" s="1"/>
  <c r="I19" i="1"/>
  <c r="J19" i="1"/>
  <c r="K19" i="1"/>
  <c r="L19" i="1" s="1"/>
  <c r="I20" i="1"/>
  <c r="J20" i="1"/>
  <c r="K20" i="1"/>
  <c r="L20" i="1" s="1"/>
  <c r="I21" i="1"/>
  <c r="J21" i="1"/>
  <c r="K21" i="1"/>
  <c r="L21" i="1" s="1"/>
  <c r="I22" i="1"/>
  <c r="J22" i="1"/>
  <c r="K22" i="1"/>
  <c r="L22" i="1" s="1"/>
  <c r="I23" i="1"/>
  <c r="J23" i="1"/>
  <c r="K23" i="1"/>
  <c r="L23" i="1" s="1"/>
  <c r="I24" i="1"/>
  <c r="J24" i="1"/>
  <c r="K24" i="1"/>
  <c r="L24" i="1" s="1"/>
  <c r="I25" i="1"/>
  <c r="J25" i="1"/>
  <c r="K25" i="1"/>
  <c r="L25" i="1" s="1"/>
  <c r="I26" i="1"/>
  <c r="J26" i="1"/>
  <c r="K26" i="1"/>
  <c r="L26" i="1" s="1"/>
  <c r="I27" i="1"/>
  <c r="J27" i="1"/>
  <c r="K27" i="1"/>
  <c r="L27" i="1" s="1"/>
  <c r="I28" i="1"/>
  <c r="J28" i="1"/>
  <c r="K28" i="1"/>
  <c r="L28" i="1" s="1"/>
  <c r="I29" i="1"/>
  <c r="J29" i="1"/>
  <c r="K29" i="1"/>
  <c r="L29" i="1" s="1"/>
  <c r="I31" i="1"/>
  <c r="J31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E48" i="1" s="1"/>
  <c r="G48" i="1" s="1"/>
  <c r="H48" i="1" s="1"/>
  <c r="B49" i="1"/>
  <c r="C49" i="1"/>
  <c r="D49" i="1"/>
  <c r="E49" i="1" s="1"/>
  <c r="G49" i="1" s="1"/>
  <c r="H49" i="1" s="1"/>
  <c r="B50" i="1"/>
  <c r="C50" i="1"/>
  <c r="D50" i="1"/>
  <c r="E50" i="1" s="1"/>
  <c r="G50" i="1" s="1"/>
  <c r="H50" i="1" s="1"/>
  <c r="B51" i="1"/>
  <c r="C51" i="1"/>
  <c r="D51" i="1"/>
  <c r="E51" i="1" s="1"/>
  <c r="G51" i="1" s="1"/>
  <c r="H51" i="1" s="1"/>
  <c r="B52" i="1"/>
  <c r="C52" i="1"/>
  <c r="D52" i="1"/>
  <c r="E52" i="1" s="1"/>
  <c r="G52" i="1" s="1"/>
  <c r="H52" i="1" s="1"/>
  <c r="B53" i="1"/>
  <c r="C53" i="1"/>
  <c r="D53" i="1"/>
  <c r="E53" i="1" s="1"/>
  <c r="G53" i="1" s="1"/>
  <c r="H53" i="1" s="1"/>
  <c r="B56" i="1"/>
  <c r="B76" i="1" s="1"/>
  <c r="C56" i="1"/>
  <c r="J30" i="1" l="1"/>
  <c r="I30" i="1"/>
  <c r="F15" i="1"/>
  <c r="K30" i="1"/>
  <c r="L31" i="1" l="1"/>
  <c r="D58" i="1"/>
  <c r="K31" i="1"/>
  <c r="E56" i="1" l="1"/>
  <c r="D30" i="1" s="1"/>
  <c r="E39" i="1"/>
  <c r="G39" i="1" s="1"/>
  <c r="H39" i="1" s="1"/>
  <c r="E43" i="1"/>
  <c r="G43" i="1" s="1"/>
  <c r="H43" i="1" s="1"/>
  <c r="E46" i="1"/>
  <c r="G46" i="1" s="1"/>
  <c r="H46" i="1" s="1"/>
  <c r="E44" i="1"/>
  <c r="G44" i="1" s="1"/>
  <c r="H44" i="1" s="1"/>
  <c r="E45" i="1"/>
  <c r="G45" i="1" s="1"/>
  <c r="H45" i="1" s="1"/>
  <c r="E42" i="1"/>
  <c r="G42" i="1" s="1"/>
  <c r="H42" i="1" s="1"/>
  <c r="E40" i="1"/>
  <c r="G40" i="1" s="1"/>
  <c r="H40" i="1" s="1"/>
  <c r="E41" i="1"/>
  <c r="G41" i="1" s="1"/>
  <c r="H41" i="1" s="1"/>
  <c r="E47" i="1"/>
  <c r="G47" i="1" s="1"/>
  <c r="I47" i="1" l="1"/>
  <c r="H47" i="1"/>
</calcChain>
</file>

<file path=xl/sharedStrings.xml><?xml version="1.0" encoding="utf-8"?>
<sst xmlns="http://schemas.openxmlformats.org/spreadsheetml/2006/main" count="50" uniqueCount="44">
  <si>
    <t>Property</t>
  </si>
  <si>
    <t>Index</t>
  </si>
  <si>
    <t>Adjusted</t>
  </si>
  <si>
    <t xml:space="preserve">         # of Comparables</t>
  </si>
  <si>
    <t>Selling Price</t>
  </si>
  <si>
    <t>Used</t>
  </si>
  <si>
    <t xml:space="preserve"> </t>
  </si>
  <si>
    <t>125 Wisteria</t>
  </si>
  <si>
    <t>145 Wisteria</t>
  </si>
  <si>
    <t>325 Katalpa</t>
  </si>
  <si>
    <t>125 Elm</t>
  </si>
  <si>
    <t>680 Wisteria</t>
  </si>
  <si>
    <t>200 Elm</t>
  </si>
  <si>
    <t>240 Elm</t>
  </si>
  <si>
    <t>590 Wisteria</t>
  </si>
  <si>
    <t>455 Katalpa</t>
  </si>
  <si>
    <t>Subject</t>
  </si>
  <si>
    <t>150 Wisteria</t>
  </si>
  <si>
    <t>Market Analysis by Linear Regression</t>
  </si>
  <si>
    <t>Actual Selling</t>
  </si>
  <si>
    <t>Projected</t>
  </si>
  <si>
    <t>Diff.</t>
  </si>
  <si>
    <t>% Diff.</t>
  </si>
  <si>
    <t>Price (adj.)</t>
  </si>
  <si>
    <t>Subject Property</t>
  </si>
  <si>
    <t xml:space="preserve">Correlation Coefficient:  </t>
  </si>
  <si>
    <t>The table and graph above represent a statistical analysis of market data affect the value of</t>
  </si>
  <si>
    <t>tax assessment, and is shown along with the actual selling price (adjusted for inflation if</t>
  </si>
  <si>
    <t>necessary) of each comparable.  The graph is a trend line that shows how selling price</t>
  </si>
  <si>
    <t>increases as the index increases.  The statistical model then creates the best smooth line that</t>
  </si>
  <si>
    <t>it can from this data, and uses that line to estimate the selling price of the subject property.</t>
  </si>
  <si>
    <t>As a test of itself, it also estimates the value of the properties whose selling prices we actually</t>
  </si>
  <si>
    <t>know.  The correlation coefficient is a measure of the reliability of this set of data.  1.000</t>
  </si>
  <si>
    <t>is the highest possible.  Correlations lower that 0.900 suggest unreliable data.</t>
  </si>
  <si>
    <t xml:space="preserve">              Projected Selling Price</t>
  </si>
  <si>
    <t>REAL ESTATE VALUE</t>
  </si>
  <si>
    <t xml:space="preserve">Other Educational Materials </t>
  </si>
  <si>
    <t xml:space="preserve">by </t>
  </si>
  <si>
    <t>Frank Gallinelli</t>
  </si>
  <si>
    <t xml:space="preserve"> Market Analysis by Linear Regression</t>
  </si>
  <si>
    <t>copyright 1984-2021, RealData, Inc.  All Rights Reserved</t>
  </si>
  <si>
    <t>Real Estate Investment Analysis - Video Course</t>
  </si>
  <si>
    <t>Income Property Video Tutorial</t>
  </si>
  <si>
    <t>Books by Frank Gallinelli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</si>
</sst>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\ "/>
    <numFmt numFmtId="165" formatCode="0.000"/>
  </numFmts>
  <fonts count="15" x14ac:knownFonts="1">
    <font>
      <sz val="10"/>
      <name val="Helv"/>
    </font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indexed="12"/>
      <name val="Arial"/>
      <family val="2"/>
    </font>
    <font>
      <sz val="11"/>
      <color indexed="8"/>
      <name val="Calibri"/>
      <family val="2"/>
    </font>
    <font>
      <sz val="22"/>
      <color theme="0"/>
      <name val="Calibri"/>
      <family val="2"/>
    </font>
    <font>
      <sz val="11"/>
      <color indexed="9"/>
      <name val="Calibri"/>
      <family val="2"/>
    </font>
    <font>
      <i/>
      <sz val="9"/>
      <color theme="0"/>
      <name val="Calibri"/>
      <family val="2"/>
    </font>
    <font>
      <i/>
      <sz val="16"/>
      <color theme="0"/>
      <name val="Calibri"/>
      <family val="2"/>
    </font>
    <font>
      <b/>
      <sz val="12"/>
      <color rgb="FF158DC7"/>
      <name val="Arial"/>
      <family val="2"/>
    </font>
    <font>
      <u/>
      <sz val="10"/>
      <color theme="10"/>
      <name val="Helv"/>
    </font>
    <font>
      <sz val="11"/>
      <name val="Arial"/>
      <family val="2"/>
    </font>
    <font>
      <u/>
      <sz val="11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58DC7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12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2" fillId="0" borderId="0" xfId="0" applyFont="1" applyProtection="1">
      <protection locked="0"/>
    </xf>
    <xf numFmtId="1" fontId="2" fillId="0" borderId="0" xfId="0" applyNumberFormat="1" applyFont="1"/>
    <xf numFmtId="0" fontId="2" fillId="0" borderId="0" xfId="0" applyFont="1" applyAlignment="1">
      <alignment horizontal="right"/>
    </xf>
    <xf numFmtId="3" fontId="2" fillId="0" borderId="0" xfId="0" applyNumberFormat="1" applyFont="1" applyProtection="1"/>
    <xf numFmtId="1" fontId="3" fillId="0" borderId="0" xfId="0" applyNumberFormat="1" applyFont="1" applyAlignment="1">
      <alignment horizontal="center"/>
    </xf>
    <xf numFmtId="1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10" fontId="2" fillId="0" borderId="0" xfId="0" applyNumberFormat="1" applyFont="1"/>
    <xf numFmtId="0" fontId="4" fillId="0" borderId="0" xfId="0" applyFont="1" applyAlignment="1">
      <alignment horizontal="right"/>
    </xf>
    <xf numFmtId="1" fontId="4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left"/>
    </xf>
    <xf numFmtId="3" fontId="4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Protection="1">
      <protection hidden="1"/>
    </xf>
    <xf numFmtId="0" fontId="5" fillId="0" borderId="0" xfId="0" applyFont="1" applyProtection="1">
      <protection locked="0"/>
    </xf>
    <xf numFmtId="3" fontId="5" fillId="0" borderId="0" xfId="0" applyNumberFormat="1" applyFont="1" applyProtection="1">
      <protection locked="0"/>
    </xf>
    <xf numFmtId="0" fontId="6" fillId="2" borderId="0" xfId="1" applyFill="1"/>
    <xf numFmtId="0" fontId="10" fillId="2" borderId="0" xfId="1" quotePrefix="1" applyFont="1" applyFill="1"/>
    <xf numFmtId="0" fontId="6" fillId="2" borderId="0" xfId="1" applyFill="1" applyAlignment="1">
      <alignment horizontal="centerContinuous"/>
    </xf>
    <xf numFmtId="0" fontId="2" fillId="0" borderId="0" xfId="0" applyFont="1" applyProtection="1">
      <protection hidden="1"/>
    </xf>
    <xf numFmtId="10" fontId="2" fillId="0" borderId="0" xfId="0" applyNumberFormat="1" applyFont="1" applyProtection="1">
      <protection hidden="1"/>
    </xf>
    <xf numFmtId="0" fontId="7" fillId="2" borderId="0" xfId="1" quotePrefix="1" applyFont="1" applyFill="1" applyAlignment="1">
      <alignment horizontal="centerContinuous" vertical="center"/>
    </xf>
    <xf numFmtId="0" fontId="6" fillId="2" borderId="0" xfId="1" applyFill="1" applyAlignment="1">
      <alignment horizontal="centerContinuous" vertical="center"/>
    </xf>
    <xf numFmtId="0" fontId="8" fillId="2" borderId="0" xfId="1" applyFont="1" applyFill="1" applyAlignment="1">
      <alignment horizontal="centerContinuous" vertical="center"/>
    </xf>
    <xf numFmtId="0" fontId="10" fillId="2" borderId="0" xfId="1" quotePrefix="1" applyFont="1" applyFill="1" applyAlignment="1">
      <alignment horizontal="centerContinuous" vertical="center"/>
    </xf>
    <xf numFmtId="0" fontId="9" fillId="2" borderId="0" xfId="1" quotePrefix="1" applyFont="1" applyFill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11" fillId="0" borderId="0" xfId="0" applyFont="1" applyAlignment="1"/>
    <xf numFmtId="0" fontId="2" fillId="0" borderId="0" xfId="0" applyFont="1" applyAlignment="1"/>
    <xf numFmtId="0" fontId="1" fillId="0" borderId="0" xfId="0" applyFont="1" applyAlignment="1"/>
    <xf numFmtId="0" fontId="14" fillId="0" borderId="0" xfId="2" applyFont="1" applyAlignment="1"/>
    <xf numFmtId="0" fontId="13" fillId="0" borderId="0" xfId="0" applyFont="1" applyAlignment="1"/>
  </cellXfs>
  <cellStyles count="3">
    <cellStyle name="Hyperlink" xfId="2" builtinId="8"/>
    <cellStyle name="Normal" xfId="0" builtinId="0"/>
    <cellStyle name="Normal_chris-reia-v18-features-2" xfId="1" xr:uid="{00000000-0005-0000-0000-000002000000}"/>
  </cellStyles>
  <dxfs count="0"/>
  <tableStyles count="0" defaultTableStyle="TableStyleMedium2" defaultPivotStyle="PivotStyleLight16"/>
  <colors>
    <mruColors>
      <color rgb="FF158D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9444764017926"/>
          <c:y val="0.10714291942366502"/>
          <c:w val="0.8035716231988872"/>
          <c:h val="0.70714326819618911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VALUE!$C$15:$C$30</c:f>
              <c:numCache>
                <c:formatCode>#,##0</c:formatCode>
                <c:ptCount val="16"/>
                <c:pt idx="0">
                  <c:v>47000</c:v>
                </c:pt>
                <c:pt idx="1">
                  <c:v>36000</c:v>
                </c:pt>
                <c:pt idx="2">
                  <c:v>29000</c:v>
                </c:pt>
                <c:pt idx="3">
                  <c:v>44000</c:v>
                </c:pt>
                <c:pt idx="4">
                  <c:v>41000</c:v>
                </c:pt>
                <c:pt idx="5">
                  <c:v>39000</c:v>
                </c:pt>
                <c:pt idx="6">
                  <c:v>37500</c:v>
                </c:pt>
                <c:pt idx="7">
                  <c:v>33500</c:v>
                </c:pt>
                <c:pt idx="8">
                  <c:v>31000</c:v>
                </c:pt>
                <c:pt idx="15">
                  <c:v>42500</c:v>
                </c:pt>
              </c:numCache>
            </c:numRef>
          </c:xVal>
          <c:yVal>
            <c:numRef>
              <c:f>VALUE!$D$15:$D$30</c:f>
              <c:numCache>
                <c:formatCode>#,##0</c:formatCode>
                <c:ptCount val="16"/>
                <c:pt idx="0">
                  <c:v>152500</c:v>
                </c:pt>
                <c:pt idx="1">
                  <c:v>135000</c:v>
                </c:pt>
                <c:pt idx="2">
                  <c:v>114900</c:v>
                </c:pt>
                <c:pt idx="3">
                  <c:v>148500</c:v>
                </c:pt>
                <c:pt idx="4">
                  <c:v>146000</c:v>
                </c:pt>
                <c:pt idx="5">
                  <c:v>140000</c:v>
                </c:pt>
                <c:pt idx="6">
                  <c:v>133900</c:v>
                </c:pt>
                <c:pt idx="7">
                  <c:v>127500</c:v>
                </c:pt>
                <c:pt idx="8">
                  <c:v>125000</c:v>
                </c:pt>
                <c:pt idx="15">
                  <c:v>145916.18669310233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11F-4C46-80C6-2796A757F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4859656"/>
        <c:axId val="1"/>
      </c:scatterChart>
      <c:valAx>
        <c:axId val="724859656"/>
        <c:scaling>
          <c:orientation val="minMax"/>
        </c:scaling>
        <c:delete val="0"/>
        <c:axPos val="b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4859656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48986</xdr:colOff>
      <xdr:row>59</xdr:row>
      <xdr:rowOff>0</xdr:rowOff>
    </xdr:from>
    <xdr:to>
      <xdr:col>7</xdr:col>
      <xdr:colOff>636814</xdr:colOff>
      <xdr:row>73</xdr:row>
      <xdr:rowOff>0</xdr:rowOff>
    </xdr:to>
    <xdr:graphicFrame macro="">
      <xdr:nvGraphicFramePr>
        <xdr:cNvPr id="1027" name="Chart 3">
          <a:extLst>
            <a:ext uri="{FF2B5EF4-FFF2-40B4-BE49-F238E27FC236}">
              <a16:creationId xmlns:a16="http://schemas.microsoft.com/office/drawing/2014/main" id="{7F4B926E-F988-4D74-B883-A8A2D58F8F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learn.realdata.com/p/how-to-evaluate-an-income-property-investment/" TargetMode="External"/><Relationship Id="rId2" Type="http://schemas.openxmlformats.org/officeDocument/2006/relationships/hyperlink" Target="https://learn.realdata.com/" TargetMode="External"/><Relationship Id="rId1" Type="http://schemas.openxmlformats.org/officeDocument/2006/relationships/hyperlink" Target="https://realdata.com/gallinelli.s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Q98"/>
  <sheetViews>
    <sheetView showGridLines="0" tabSelected="1" workbookViewId="0">
      <selection activeCell="B15" sqref="B15"/>
    </sheetView>
  </sheetViews>
  <sheetFormatPr defaultColWidth="10.84375" defaultRowHeight="13" customHeight="1" x14ac:dyDescent="0.35"/>
  <cols>
    <col min="1" max="1" width="9.69140625" style="1" customWidth="1"/>
    <col min="2" max="2" width="18.69140625" style="1" customWidth="1"/>
    <col min="3" max="3" width="9.84375" style="1" customWidth="1"/>
    <col min="4" max="4" width="15.69140625" style="1" customWidth="1"/>
    <col min="5" max="5" width="13.3046875" style="1" customWidth="1"/>
    <col min="6" max="6" width="3.84375" style="1" customWidth="1"/>
    <col min="7" max="7" width="7.84375" style="1" customWidth="1"/>
    <col min="8" max="8" width="9.84375" style="1" customWidth="1"/>
    <col min="9" max="12" width="0" style="1" hidden="1" customWidth="1"/>
    <col min="13" max="222" width="12.84375" style="1" customWidth="1"/>
    <col min="223" max="16384" width="10.84375" style="1"/>
  </cols>
  <sheetData>
    <row r="3" spans="1:16" s="27" customFormat="1" ht="35.25" customHeight="1" x14ac:dyDescent="0.4">
      <c r="B3" s="32" t="s">
        <v>35</v>
      </c>
      <c r="C3" s="33"/>
      <c r="D3" s="32"/>
      <c r="E3" s="33"/>
      <c r="F3" s="33"/>
      <c r="G3" s="34"/>
      <c r="H3" s="33"/>
    </row>
    <row r="4" spans="1:16" s="27" customFormat="1" ht="20.6" x14ac:dyDescent="0.4">
      <c r="B4" s="35" t="s">
        <v>39</v>
      </c>
      <c r="C4" s="33"/>
      <c r="D4" s="36"/>
      <c r="E4" s="33"/>
      <c r="F4" s="33"/>
      <c r="G4" s="33"/>
      <c r="H4" s="33"/>
    </row>
    <row r="5" spans="1:16" s="27" customFormat="1" ht="19.5" customHeight="1" x14ac:dyDescent="0.55000000000000004">
      <c r="B5" s="28"/>
      <c r="G5" s="29"/>
      <c r="H5" s="29"/>
      <c r="I5" s="29"/>
    </row>
    <row r="6" spans="1:16" s="27" customFormat="1" ht="6.75" customHeight="1" x14ac:dyDescent="0.4"/>
    <row r="8" spans="1:16" ht="13" customHeight="1" x14ac:dyDescent="0.35">
      <c r="A8" s="2"/>
      <c r="B8" s="37" t="s">
        <v>40</v>
      </c>
      <c r="C8" s="38"/>
      <c r="D8" s="37"/>
      <c r="E8" s="37"/>
      <c r="F8" s="37"/>
      <c r="G8" s="37"/>
      <c r="H8" s="37"/>
      <c r="I8" s="2"/>
      <c r="J8" s="2"/>
      <c r="K8" s="2"/>
      <c r="L8" s="2"/>
      <c r="M8" s="2"/>
      <c r="N8" s="2"/>
      <c r="O8" s="2"/>
    </row>
    <row r="9" spans="1:16" ht="13" customHeight="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6" ht="13" customHeight="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6" ht="13" customHeight="1" x14ac:dyDescent="0.35">
      <c r="A11" s="2"/>
      <c r="B11" s="2"/>
      <c r="C11" s="2"/>
      <c r="D11" s="2"/>
      <c r="E11" s="2"/>
      <c r="F11" s="2"/>
      <c r="G11" s="2"/>
      <c r="H11" s="2"/>
      <c r="I11" s="30"/>
      <c r="J11" s="30"/>
      <c r="K11" s="30"/>
      <c r="L11" s="30"/>
      <c r="M11" s="30"/>
      <c r="N11" s="30"/>
      <c r="O11" s="30"/>
      <c r="P11" s="24"/>
    </row>
    <row r="12" spans="1:16" ht="13" customHeight="1" x14ac:dyDescent="0.35">
      <c r="A12" s="2"/>
      <c r="B12" s="3" t="s">
        <v>0</v>
      </c>
      <c r="C12" s="3" t="s">
        <v>1</v>
      </c>
      <c r="D12" s="3" t="s">
        <v>2</v>
      </c>
      <c r="E12" s="4" t="s">
        <v>3</v>
      </c>
      <c r="F12" s="2"/>
      <c r="G12" s="2"/>
      <c r="H12" s="2"/>
      <c r="I12" s="30"/>
      <c r="J12" s="30"/>
      <c r="K12" s="30"/>
      <c r="L12" s="30"/>
      <c r="M12" s="30"/>
      <c r="N12" s="30"/>
      <c r="O12" s="30"/>
      <c r="P12" s="24"/>
    </row>
    <row r="13" spans="1:16" ht="13" customHeight="1" x14ac:dyDescent="0.35">
      <c r="A13" s="2"/>
      <c r="B13" s="5"/>
      <c r="C13" s="5"/>
      <c r="D13" s="5" t="s">
        <v>4</v>
      </c>
      <c r="E13" s="6"/>
      <c r="F13" s="7" t="s">
        <v>5</v>
      </c>
      <c r="G13" s="8"/>
      <c r="H13" s="2"/>
      <c r="I13" s="30"/>
      <c r="J13" s="30"/>
      <c r="K13" s="30"/>
      <c r="L13" s="30"/>
      <c r="M13" s="30"/>
      <c r="N13" s="30"/>
      <c r="O13" s="30"/>
      <c r="P13" s="24"/>
    </row>
    <row r="14" spans="1:16" ht="13" customHeight="1" x14ac:dyDescent="0.35">
      <c r="A14" s="2"/>
      <c r="B14" s="2" t="s">
        <v>6</v>
      </c>
      <c r="C14" s="2" t="s">
        <v>6</v>
      </c>
      <c r="D14" s="2" t="s">
        <v>6</v>
      </c>
      <c r="E14" s="2"/>
      <c r="F14" s="2"/>
      <c r="G14" s="2"/>
      <c r="H14" s="2"/>
      <c r="I14" s="30"/>
      <c r="J14" s="30"/>
      <c r="K14" s="30"/>
      <c r="L14" s="30"/>
      <c r="M14" s="30"/>
      <c r="N14" s="30"/>
      <c r="O14" s="30"/>
      <c r="P14" s="24"/>
    </row>
    <row r="15" spans="1:16" ht="13" customHeight="1" x14ac:dyDescent="0.35">
      <c r="A15" s="2">
        <v>1</v>
      </c>
      <c r="B15" s="25" t="s">
        <v>7</v>
      </c>
      <c r="C15" s="26">
        <v>47000</v>
      </c>
      <c r="D15" s="26">
        <v>152500</v>
      </c>
      <c r="E15" s="10"/>
      <c r="F15" s="10">
        <f>SUM(L15:L29)</f>
        <v>9</v>
      </c>
      <c r="G15" s="2"/>
      <c r="H15" s="2"/>
      <c r="I15" s="30">
        <f t="shared" ref="I15:I29" si="0">C15*C15</f>
        <v>2209000000</v>
      </c>
      <c r="J15" s="30">
        <f t="shared" ref="J15:J29" si="1">D15*D15</f>
        <v>23256250000</v>
      </c>
      <c r="K15" s="30">
        <f t="shared" ref="K15:K29" si="2">C15*D15</f>
        <v>7167500000</v>
      </c>
      <c r="L15" s="30">
        <f t="shared" ref="L15:L29" si="3">IF(K15&gt;0,1,0)</f>
        <v>1</v>
      </c>
      <c r="M15" s="30"/>
      <c r="N15" s="30"/>
      <c r="O15" s="30"/>
      <c r="P15" s="24"/>
    </row>
    <row r="16" spans="1:16" ht="13" customHeight="1" x14ac:dyDescent="0.35">
      <c r="A16" s="2">
        <v>2</v>
      </c>
      <c r="B16" s="25" t="s">
        <v>8</v>
      </c>
      <c r="C16" s="26">
        <v>36000</v>
      </c>
      <c r="D16" s="26">
        <v>135000</v>
      </c>
      <c r="E16" s="10"/>
      <c r="F16" s="10"/>
      <c r="G16" s="2"/>
      <c r="H16" s="2"/>
      <c r="I16" s="30">
        <f t="shared" si="0"/>
        <v>1296000000</v>
      </c>
      <c r="J16" s="30">
        <f t="shared" si="1"/>
        <v>18225000000</v>
      </c>
      <c r="K16" s="30">
        <f t="shared" si="2"/>
        <v>4860000000</v>
      </c>
      <c r="L16" s="30">
        <f t="shared" si="3"/>
        <v>1</v>
      </c>
      <c r="M16" s="30"/>
      <c r="N16" s="30"/>
      <c r="O16" s="30"/>
      <c r="P16" s="24"/>
    </row>
    <row r="17" spans="1:16" ht="13" customHeight="1" x14ac:dyDescent="0.35">
      <c r="A17" s="2">
        <v>3</v>
      </c>
      <c r="B17" s="25" t="s">
        <v>9</v>
      </c>
      <c r="C17" s="26">
        <v>29000</v>
      </c>
      <c r="D17" s="26">
        <v>114900</v>
      </c>
      <c r="E17" s="10"/>
      <c r="F17" s="10"/>
      <c r="G17" s="2"/>
      <c r="H17" s="2"/>
      <c r="I17" s="30">
        <f t="shared" si="0"/>
        <v>841000000</v>
      </c>
      <c r="J17" s="30">
        <f t="shared" si="1"/>
        <v>13202010000</v>
      </c>
      <c r="K17" s="30">
        <f t="shared" si="2"/>
        <v>3332100000</v>
      </c>
      <c r="L17" s="30">
        <f t="shared" si="3"/>
        <v>1</v>
      </c>
      <c r="M17" s="30"/>
      <c r="N17" s="30"/>
      <c r="O17" s="30"/>
      <c r="P17" s="24"/>
    </row>
    <row r="18" spans="1:16" ht="13" customHeight="1" x14ac:dyDescent="0.35">
      <c r="A18" s="2">
        <v>4</v>
      </c>
      <c r="B18" s="25" t="s">
        <v>10</v>
      </c>
      <c r="C18" s="26">
        <v>44000</v>
      </c>
      <c r="D18" s="26">
        <v>148500</v>
      </c>
      <c r="E18" s="10"/>
      <c r="F18" s="10"/>
      <c r="G18" s="2"/>
      <c r="H18" s="2"/>
      <c r="I18" s="30">
        <f t="shared" si="0"/>
        <v>1936000000</v>
      </c>
      <c r="J18" s="30">
        <f t="shared" si="1"/>
        <v>22052250000</v>
      </c>
      <c r="K18" s="30">
        <f t="shared" si="2"/>
        <v>6534000000</v>
      </c>
      <c r="L18" s="30">
        <f t="shared" si="3"/>
        <v>1</v>
      </c>
      <c r="M18" s="30"/>
      <c r="N18" s="30"/>
      <c r="O18" s="30"/>
      <c r="P18" s="24"/>
    </row>
    <row r="19" spans="1:16" ht="13" customHeight="1" x14ac:dyDescent="0.35">
      <c r="A19" s="2">
        <v>5</v>
      </c>
      <c r="B19" s="25" t="s">
        <v>11</v>
      </c>
      <c r="C19" s="26">
        <v>41000</v>
      </c>
      <c r="D19" s="26">
        <v>146000</v>
      </c>
      <c r="E19" s="10"/>
      <c r="F19" s="10"/>
      <c r="G19" s="2"/>
      <c r="H19" s="2"/>
      <c r="I19" s="30">
        <f t="shared" si="0"/>
        <v>1681000000</v>
      </c>
      <c r="J19" s="30">
        <f t="shared" si="1"/>
        <v>21316000000</v>
      </c>
      <c r="K19" s="30">
        <f t="shared" si="2"/>
        <v>5986000000</v>
      </c>
      <c r="L19" s="30">
        <f t="shared" si="3"/>
        <v>1</v>
      </c>
      <c r="M19" s="30"/>
      <c r="N19" s="30"/>
      <c r="O19" s="30"/>
      <c r="P19" s="24"/>
    </row>
    <row r="20" spans="1:16" ht="13" customHeight="1" x14ac:dyDescent="0.35">
      <c r="A20" s="2">
        <v>6</v>
      </c>
      <c r="B20" s="25" t="s">
        <v>12</v>
      </c>
      <c r="C20" s="26">
        <v>39000</v>
      </c>
      <c r="D20" s="26">
        <v>140000</v>
      </c>
      <c r="E20" s="10"/>
      <c r="F20" s="10"/>
      <c r="G20" s="2"/>
      <c r="H20" s="2"/>
      <c r="I20" s="30">
        <f t="shared" si="0"/>
        <v>1521000000</v>
      </c>
      <c r="J20" s="30">
        <f t="shared" si="1"/>
        <v>19600000000</v>
      </c>
      <c r="K20" s="30">
        <f t="shared" si="2"/>
        <v>5460000000</v>
      </c>
      <c r="L20" s="30">
        <f t="shared" si="3"/>
        <v>1</v>
      </c>
      <c r="M20" s="30"/>
      <c r="N20" s="30"/>
      <c r="O20" s="30"/>
      <c r="P20" s="24"/>
    </row>
    <row r="21" spans="1:16" ht="13" customHeight="1" x14ac:dyDescent="0.35">
      <c r="A21" s="2">
        <v>7</v>
      </c>
      <c r="B21" s="25" t="s">
        <v>13</v>
      </c>
      <c r="C21" s="26">
        <v>37500</v>
      </c>
      <c r="D21" s="26">
        <v>133900</v>
      </c>
      <c r="E21" s="10"/>
      <c r="F21" s="10"/>
      <c r="G21" s="2"/>
      <c r="H21" s="2"/>
      <c r="I21" s="30">
        <f t="shared" si="0"/>
        <v>1406250000</v>
      </c>
      <c r="J21" s="30">
        <f t="shared" si="1"/>
        <v>17929210000</v>
      </c>
      <c r="K21" s="30">
        <f t="shared" si="2"/>
        <v>5021250000</v>
      </c>
      <c r="L21" s="30">
        <f t="shared" si="3"/>
        <v>1</v>
      </c>
      <c r="M21" s="30"/>
      <c r="N21" s="30"/>
      <c r="O21" s="30"/>
      <c r="P21" s="24"/>
    </row>
    <row r="22" spans="1:16" ht="13" customHeight="1" x14ac:dyDescent="0.35">
      <c r="A22" s="2">
        <v>8</v>
      </c>
      <c r="B22" s="25" t="s">
        <v>14</v>
      </c>
      <c r="C22" s="26">
        <v>33500</v>
      </c>
      <c r="D22" s="26">
        <v>127500</v>
      </c>
      <c r="E22" s="10"/>
      <c r="F22" s="10"/>
      <c r="G22" s="2"/>
      <c r="H22" s="2"/>
      <c r="I22" s="30">
        <f t="shared" si="0"/>
        <v>1122250000</v>
      </c>
      <c r="J22" s="30">
        <f t="shared" si="1"/>
        <v>16256250000</v>
      </c>
      <c r="K22" s="30">
        <f t="shared" si="2"/>
        <v>4271250000</v>
      </c>
      <c r="L22" s="30">
        <f t="shared" si="3"/>
        <v>1</v>
      </c>
      <c r="M22" s="30"/>
      <c r="N22" s="30"/>
      <c r="O22" s="30"/>
      <c r="P22" s="24"/>
    </row>
    <row r="23" spans="1:16" ht="13" customHeight="1" x14ac:dyDescent="0.35">
      <c r="A23" s="2">
        <v>9</v>
      </c>
      <c r="B23" s="25" t="s">
        <v>15</v>
      </c>
      <c r="C23" s="26">
        <v>31000</v>
      </c>
      <c r="D23" s="26">
        <v>125000</v>
      </c>
      <c r="E23" s="10"/>
      <c r="F23" s="10"/>
      <c r="G23" s="2"/>
      <c r="H23" s="2"/>
      <c r="I23" s="30">
        <f t="shared" si="0"/>
        <v>961000000</v>
      </c>
      <c r="J23" s="30">
        <f t="shared" si="1"/>
        <v>15625000000</v>
      </c>
      <c r="K23" s="30">
        <f t="shared" si="2"/>
        <v>3875000000</v>
      </c>
      <c r="L23" s="30">
        <f t="shared" si="3"/>
        <v>1</v>
      </c>
      <c r="M23" s="30"/>
      <c r="N23" s="30"/>
      <c r="O23" s="30"/>
      <c r="P23" s="24"/>
    </row>
    <row r="24" spans="1:16" ht="13" customHeight="1" x14ac:dyDescent="0.35">
      <c r="A24" s="2">
        <v>10</v>
      </c>
      <c r="B24" s="25"/>
      <c r="C24" s="26"/>
      <c r="D24" s="26"/>
      <c r="E24" s="10"/>
      <c r="F24" s="10"/>
      <c r="G24" s="2"/>
      <c r="H24" s="2"/>
      <c r="I24" s="30">
        <f t="shared" si="0"/>
        <v>0</v>
      </c>
      <c r="J24" s="30">
        <f t="shared" si="1"/>
        <v>0</v>
      </c>
      <c r="K24" s="30">
        <f t="shared" si="2"/>
        <v>0</v>
      </c>
      <c r="L24" s="30">
        <f t="shared" si="3"/>
        <v>0</v>
      </c>
      <c r="M24" s="30"/>
      <c r="N24" s="30"/>
      <c r="O24" s="30"/>
      <c r="P24" s="24"/>
    </row>
    <row r="25" spans="1:16" ht="13" customHeight="1" x14ac:dyDescent="0.35">
      <c r="A25" s="2">
        <v>11</v>
      </c>
      <c r="B25" s="25"/>
      <c r="C25" s="26"/>
      <c r="D25" s="26"/>
      <c r="E25" s="10"/>
      <c r="F25" s="10"/>
      <c r="G25" s="2"/>
      <c r="H25" s="2"/>
      <c r="I25" s="30">
        <f t="shared" si="0"/>
        <v>0</v>
      </c>
      <c r="J25" s="30">
        <f t="shared" si="1"/>
        <v>0</v>
      </c>
      <c r="K25" s="30">
        <f t="shared" si="2"/>
        <v>0</v>
      </c>
      <c r="L25" s="30">
        <f t="shared" si="3"/>
        <v>0</v>
      </c>
      <c r="M25" s="30"/>
      <c r="N25" s="30"/>
      <c r="O25" s="30"/>
      <c r="P25" s="24"/>
    </row>
    <row r="26" spans="1:16" ht="13" customHeight="1" x14ac:dyDescent="0.35">
      <c r="A26" s="2">
        <v>12</v>
      </c>
      <c r="B26" s="25"/>
      <c r="C26" s="26"/>
      <c r="D26" s="26"/>
      <c r="E26" s="10"/>
      <c r="F26" s="10"/>
      <c r="G26" s="2"/>
      <c r="H26" s="2"/>
      <c r="I26" s="30">
        <f t="shared" si="0"/>
        <v>0</v>
      </c>
      <c r="J26" s="30">
        <f t="shared" si="1"/>
        <v>0</v>
      </c>
      <c r="K26" s="30">
        <f t="shared" si="2"/>
        <v>0</v>
      </c>
      <c r="L26" s="30">
        <f t="shared" si="3"/>
        <v>0</v>
      </c>
      <c r="M26" s="30"/>
      <c r="N26" s="30"/>
      <c r="O26" s="30"/>
      <c r="P26" s="24"/>
    </row>
    <row r="27" spans="1:16" ht="13" customHeight="1" x14ac:dyDescent="0.35">
      <c r="A27" s="2">
        <v>13</v>
      </c>
      <c r="B27" s="25"/>
      <c r="C27" s="26"/>
      <c r="D27" s="26"/>
      <c r="E27" s="10"/>
      <c r="F27" s="10"/>
      <c r="G27" s="2"/>
      <c r="H27" s="2"/>
      <c r="I27" s="30">
        <f t="shared" si="0"/>
        <v>0</v>
      </c>
      <c r="J27" s="30">
        <f t="shared" si="1"/>
        <v>0</v>
      </c>
      <c r="K27" s="30">
        <f t="shared" si="2"/>
        <v>0</v>
      </c>
      <c r="L27" s="30">
        <f t="shared" si="3"/>
        <v>0</v>
      </c>
      <c r="M27" s="30"/>
      <c r="N27" s="30"/>
      <c r="O27" s="30"/>
      <c r="P27" s="24"/>
    </row>
    <row r="28" spans="1:16" ht="13" customHeight="1" x14ac:dyDescent="0.35">
      <c r="A28" s="2">
        <v>14</v>
      </c>
      <c r="B28" s="25"/>
      <c r="C28" s="26"/>
      <c r="D28" s="26"/>
      <c r="E28" s="10"/>
      <c r="F28" s="10"/>
      <c r="G28" s="2"/>
      <c r="H28" s="2"/>
      <c r="I28" s="30">
        <f t="shared" si="0"/>
        <v>0</v>
      </c>
      <c r="J28" s="30">
        <f t="shared" si="1"/>
        <v>0</v>
      </c>
      <c r="K28" s="30">
        <f t="shared" si="2"/>
        <v>0</v>
      </c>
      <c r="L28" s="30">
        <f t="shared" si="3"/>
        <v>0</v>
      </c>
      <c r="M28" s="30"/>
      <c r="N28" s="30"/>
      <c r="O28" s="30"/>
      <c r="P28" s="24"/>
    </row>
    <row r="29" spans="1:16" ht="13" customHeight="1" x14ac:dyDescent="0.35">
      <c r="A29" s="2">
        <v>15</v>
      </c>
      <c r="B29" s="25"/>
      <c r="C29" s="26"/>
      <c r="D29" s="26"/>
      <c r="E29" s="10"/>
      <c r="F29" s="10"/>
      <c r="G29" s="2"/>
      <c r="H29" s="2"/>
      <c r="I29" s="30">
        <f t="shared" si="0"/>
        <v>0</v>
      </c>
      <c r="J29" s="30">
        <f t="shared" si="1"/>
        <v>0</v>
      </c>
      <c r="K29" s="30">
        <f t="shared" si="2"/>
        <v>0</v>
      </c>
      <c r="L29" s="30">
        <f t="shared" si="3"/>
        <v>0</v>
      </c>
      <c r="M29" s="30"/>
      <c r="N29" s="30"/>
      <c r="O29" s="30"/>
      <c r="P29" s="24"/>
    </row>
    <row r="30" spans="1:16" ht="13" customHeight="1" x14ac:dyDescent="0.35">
      <c r="A30" s="11" t="s">
        <v>16</v>
      </c>
      <c r="B30" s="9" t="s">
        <v>17</v>
      </c>
      <c r="C30" s="26">
        <v>42500</v>
      </c>
      <c r="D30" s="12">
        <f>E56</f>
        <v>145916.18669310233</v>
      </c>
      <c r="E30" s="2"/>
      <c r="F30" s="2"/>
      <c r="G30" s="2"/>
      <c r="H30" s="2"/>
      <c r="I30" s="30">
        <f>SUM(I15:I29)</f>
        <v>12973500000</v>
      </c>
      <c r="J30" s="30">
        <f>SUM(J15:J29)</f>
        <v>167461970000</v>
      </c>
      <c r="K30" s="30">
        <f>SUM(K15:K29)</f>
        <v>46507100000</v>
      </c>
      <c r="L30" s="30"/>
      <c r="M30" s="30"/>
      <c r="N30" s="30"/>
      <c r="O30" s="30"/>
      <c r="P30" s="24"/>
    </row>
    <row r="31" spans="1:16" ht="13" customHeight="1" x14ac:dyDescent="0.35">
      <c r="A31" s="2"/>
      <c r="B31" s="2"/>
      <c r="C31" s="2"/>
      <c r="D31" s="2"/>
      <c r="E31" s="2"/>
      <c r="F31" s="2"/>
      <c r="G31" s="2"/>
      <c r="H31" s="2"/>
      <c r="I31" s="30">
        <f>SUM(C15:C29)+0.00000009</f>
        <v>338000.00000008999</v>
      </c>
      <c r="J31" s="30">
        <f>SUM(D15:D29)+0.00000009</f>
        <v>1223300.0000000901</v>
      </c>
      <c r="K31" s="30">
        <f>(F15*K30-J31*I31)/(F15*I30-I31^2)</f>
        <v>2.0212512413038342</v>
      </c>
      <c r="L31" s="30">
        <f>(J31*I30-I31*K30)/(F15*I30-I31^2)</f>
        <v>60013.008937689374</v>
      </c>
      <c r="M31" s="30"/>
      <c r="N31" s="30"/>
      <c r="O31" s="30"/>
      <c r="P31" s="24"/>
    </row>
    <row r="32" spans="1:16" ht="13" customHeight="1" x14ac:dyDescent="0.35">
      <c r="A32" s="2"/>
      <c r="B32" s="2"/>
      <c r="C32" s="2"/>
      <c r="D32" s="2"/>
      <c r="E32" s="2"/>
      <c r="F32" s="2"/>
      <c r="G32" s="2"/>
      <c r="H32" s="2"/>
      <c r="I32" s="30"/>
      <c r="J32" s="30"/>
      <c r="K32" s="30"/>
      <c r="L32" s="30"/>
      <c r="M32" s="30"/>
      <c r="N32" s="30"/>
      <c r="O32" s="30"/>
      <c r="P32" s="24"/>
    </row>
    <row r="33" spans="1:16" ht="13" customHeight="1" x14ac:dyDescent="0.35">
      <c r="A33" s="2"/>
      <c r="B33" s="2"/>
      <c r="C33" s="10"/>
      <c r="D33" s="10"/>
      <c r="E33" s="10"/>
      <c r="F33" s="10"/>
      <c r="G33" s="2"/>
      <c r="H33" s="2"/>
      <c r="I33" s="30"/>
      <c r="J33" s="30"/>
      <c r="K33" s="30"/>
      <c r="L33" s="30"/>
      <c r="M33" s="30"/>
      <c r="N33" s="30"/>
      <c r="O33" s="30"/>
      <c r="P33" s="24"/>
    </row>
    <row r="34" spans="1:16" ht="13" customHeight="1" x14ac:dyDescent="0.35">
      <c r="A34" s="2"/>
      <c r="B34" s="2"/>
      <c r="C34" s="4" t="s">
        <v>18</v>
      </c>
      <c r="D34" s="2"/>
      <c r="E34" s="2"/>
      <c r="F34" s="10"/>
      <c r="G34" s="2"/>
      <c r="H34" s="2"/>
      <c r="I34" s="30"/>
      <c r="J34" s="30"/>
      <c r="K34" s="30"/>
      <c r="L34" s="30"/>
      <c r="M34" s="30"/>
      <c r="N34" s="30"/>
      <c r="O34" s="30"/>
      <c r="P34" s="24"/>
    </row>
    <row r="35" spans="1:16" ht="13" customHeight="1" x14ac:dyDescent="0.35">
      <c r="A35" s="2"/>
      <c r="B35" s="2"/>
      <c r="C35" s="10"/>
      <c r="D35" s="10"/>
      <c r="E35" s="10"/>
      <c r="F35" s="10"/>
      <c r="G35" s="2"/>
      <c r="H35" s="2"/>
      <c r="I35" s="30"/>
      <c r="J35" s="30"/>
      <c r="K35" s="30"/>
      <c r="L35" s="30"/>
      <c r="M35" s="30"/>
      <c r="N35" s="30"/>
      <c r="O35" s="30"/>
      <c r="P35" s="24"/>
    </row>
    <row r="36" spans="1:16" ht="13" customHeight="1" x14ac:dyDescent="0.35">
      <c r="A36" s="2"/>
      <c r="B36" s="3" t="s">
        <v>0</v>
      </c>
      <c r="C36" s="3" t="s">
        <v>1</v>
      </c>
      <c r="D36" s="13" t="s">
        <v>19</v>
      </c>
      <c r="E36" s="13" t="s">
        <v>20</v>
      </c>
      <c r="F36" s="10"/>
      <c r="G36" s="13" t="s">
        <v>21</v>
      </c>
      <c r="H36" s="3" t="s">
        <v>22</v>
      </c>
      <c r="I36" s="30"/>
      <c r="J36" s="30"/>
      <c r="K36" s="30"/>
      <c r="L36" s="30"/>
      <c r="M36" s="30"/>
      <c r="N36" s="30"/>
      <c r="O36" s="30"/>
      <c r="P36" s="24"/>
    </row>
    <row r="37" spans="1:16" ht="13" customHeight="1" x14ac:dyDescent="0.35">
      <c r="A37" s="2"/>
      <c r="B37" s="5"/>
      <c r="C37" s="6"/>
      <c r="D37" s="14" t="s">
        <v>23</v>
      </c>
      <c r="E37" s="14" t="s">
        <v>4</v>
      </c>
      <c r="F37" s="14"/>
      <c r="G37" s="14"/>
      <c r="H37" s="5"/>
      <c r="I37" s="30"/>
      <c r="J37" s="30"/>
      <c r="K37" s="30"/>
      <c r="L37" s="30"/>
      <c r="M37" s="30"/>
      <c r="N37" s="30"/>
      <c r="O37" s="30"/>
      <c r="P37" s="24"/>
    </row>
    <row r="38" spans="1:16" ht="13" customHeight="1" x14ac:dyDescent="0.35">
      <c r="A38" s="2"/>
      <c r="B38" s="2"/>
      <c r="C38" s="2"/>
      <c r="D38" s="2"/>
      <c r="E38" s="10"/>
      <c r="F38" s="10"/>
      <c r="G38" s="2"/>
      <c r="H38" s="2"/>
      <c r="I38" s="30"/>
      <c r="J38" s="30"/>
      <c r="K38" s="30"/>
      <c r="L38" s="30"/>
      <c r="M38" s="30"/>
      <c r="N38" s="30"/>
      <c r="O38" s="30"/>
      <c r="P38" s="24"/>
    </row>
    <row r="39" spans="1:16" ht="13" customHeight="1" x14ac:dyDescent="0.35">
      <c r="A39" s="2"/>
      <c r="B39" s="2" t="str">
        <f t="shared" ref="B39:B53" si="4">IF(B15="","",B15)</f>
        <v>125 Wisteria</v>
      </c>
      <c r="C39" s="15">
        <f t="shared" ref="C39:C53" si="5">IF(C15&gt;0,C15,"")</f>
        <v>47000</v>
      </c>
      <c r="D39" s="15">
        <f t="shared" ref="D39:D47" si="6">IF(OR(C15="",C15=0),"",D15)</f>
        <v>152500</v>
      </c>
      <c r="E39" s="15">
        <f t="shared" ref="E39:E47" si="7">IF(AND(D39&gt;0,NOT(D39="")),$K$31*C15+$L$31,"")</f>
        <v>155011.81727896957</v>
      </c>
      <c r="F39" s="15"/>
      <c r="G39" s="15">
        <f t="shared" ref="G39:G47" si="8">IF(E39="","",D15-E39)</f>
        <v>-2511.8172789695673</v>
      </c>
      <c r="H39" s="16">
        <f t="shared" ref="H39:H47" si="9">IF(G39="","",G39/(D15+0.00000001))</f>
        <v>-1.647093297684854E-2</v>
      </c>
      <c r="I39" s="30"/>
      <c r="J39" s="30"/>
      <c r="K39" s="30"/>
      <c r="L39" s="30"/>
      <c r="M39" s="30"/>
      <c r="N39" s="30"/>
      <c r="O39" s="30"/>
      <c r="P39" s="24"/>
    </row>
    <row r="40" spans="1:16" ht="13" customHeight="1" x14ac:dyDescent="0.35">
      <c r="A40" s="2"/>
      <c r="B40" s="2" t="str">
        <f t="shared" si="4"/>
        <v>145 Wisteria</v>
      </c>
      <c r="C40" s="15">
        <f t="shared" si="5"/>
        <v>36000</v>
      </c>
      <c r="D40" s="15">
        <f t="shared" si="6"/>
        <v>135000</v>
      </c>
      <c r="E40" s="15">
        <f t="shared" si="7"/>
        <v>132778.05362462741</v>
      </c>
      <c r="F40" s="15"/>
      <c r="G40" s="15">
        <f t="shared" si="8"/>
        <v>2221.9463753725868</v>
      </c>
      <c r="H40" s="16">
        <f t="shared" si="9"/>
        <v>1.645886203979572E-2</v>
      </c>
      <c r="I40" s="30"/>
      <c r="J40" s="30"/>
      <c r="K40" s="30"/>
      <c r="L40" s="30"/>
      <c r="M40" s="30"/>
      <c r="N40" s="30"/>
      <c r="O40" s="30"/>
      <c r="P40" s="24"/>
    </row>
    <row r="41" spans="1:16" ht="13" customHeight="1" x14ac:dyDescent="0.35">
      <c r="A41" s="2"/>
      <c r="B41" s="2" t="str">
        <f t="shared" si="4"/>
        <v>325 Katalpa</v>
      </c>
      <c r="C41" s="15">
        <f t="shared" si="5"/>
        <v>29000</v>
      </c>
      <c r="D41" s="15">
        <f t="shared" si="6"/>
        <v>114900</v>
      </c>
      <c r="E41" s="15">
        <f t="shared" si="7"/>
        <v>118629.29493550057</v>
      </c>
      <c r="F41" s="15"/>
      <c r="G41" s="15">
        <f t="shared" si="8"/>
        <v>-3729.2949355005694</v>
      </c>
      <c r="H41" s="16">
        <f t="shared" si="9"/>
        <v>-3.2456874982595689E-2</v>
      </c>
      <c r="I41" s="30"/>
      <c r="J41" s="30"/>
      <c r="K41" s="30"/>
      <c r="L41" s="30"/>
      <c r="M41" s="30"/>
      <c r="N41" s="30"/>
      <c r="O41" s="30"/>
      <c r="P41" s="24"/>
    </row>
    <row r="42" spans="1:16" ht="13" customHeight="1" x14ac:dyDescent="0.35">
      <c r="A42" s="2"/>
      <c r="B42" s="2" t="str">
        <f t="shared" si="4"/>
        <v>125 Elm</v>
      </c>
      <c r="C42" s="15">
        <f t="shared" si="5"/>
        <v>44000</v>
      </c>
      <c r="D42" s="15">
        <f t="shared" si="6"/>
        <v>148500</v>
      </c>
      <c r="E42" s="15">
        <f t="shared" si="7"/>
        <v>148948.06355505809</v>
      </c>
      <c r="F42" s="15"/>
      <c r="G42" s="15">
        <f t="shared" si="8"/>
        <v>-448.06355505809188</v>
      </c>
      <c r="H42" s="16">
        <f t="shared" si="9"/>
        <v>-3.0172629970239844E-3</v>
      </c>
      <c r="I42" s="30"/>
      <c r="J42" s="30"/>
      <c r="K42" s="30"/>
      <c r="L42" s="30"/>
      <c r="M42" s="30"/>
      <c r="N42" s="30"/>
      <c r="O42" s="30"/>
      <c r="P42" s="24"/>
    </row>
    <row r="43" spans="1:16" ht="13" customHeight="1" x14ac:dyDescent="0.35">
      <c r="A43" s="2"/>
      <c r="B43" s="2" t="str">
        <f t="shared" si="4"/>
        <v>680 Wisteria</v>
      </c>
      <c r="C43" s="15">
        <f t="shared" si="5"/>
        <v>41000</v>
      </c>
      <c r="D43" s="15">
        <f t="shared" si="6"/>
        <v>146000</v>
      </c>
      <c r="E43" s="15">
        <f t="shared" si="7"/>
        <v>142884.30983114656</v>
      </c>
      <c r="F43" s="15"/>
      <c r="G43" s="15">
        <f t="shared" si="8"/>
        <v>3115.6901688534417</v>
      </c>
      <c r="H43" s="16">
        <f t="shared" si="9"/>
        <v>2.1340343622282383E-2</v>
      </c>
      <c r="I43" s="30"/>
      <c r="J43" s="30"/>
      <c r="K43" s="30"/>
      <c r="L43" s="30"/>
      <c r="M43" s="30"/>
      <c r="N43" s="30"/>
      <c r="O43" s="30"/>
      <c r="P43" s="24"/>
    </row>
    <row r="44" spans="1:16" ht="13" customHeight="1" x14ac:dyDescent="0.35">
      <c r="A44" s="2"/>
      <c r="B44" s="2" t="str">
        <f t="shared" si="4"/>
        <v>200 Elm</v>
      </c>
      <c r="C44" s="15">
        <f t="shared" si="5"/>
        <v>39000</v>
      </c>
      <c r="D44" s="15">
        <f t="shared" si="6"/>
        <v>140000</v>
      </c>
      <c r="E44" s="15">
        <f t="shared" si="7"/>
        <v>138841.80734853889</v>
      </c>
      <c r="F44" s="15"/>
      <c r="G44" s="15">
        <f t="shared" si="8"/>
        <v>1158.1926514611114</v>
      </c>
      <c r="H44" s="16">
        <f t="shared" si="9"/>
        <v>8.2728046532930619E-3</v>
      </c>
      <c r="I44" s="30"/>
      <c r="J44" s="30"/>
      <c r="K44" s="30"/>
      <c r="L44" s="30"/>
      <c r="M44" s="30"/>
      <c r="N44" s="30"/>
      <c r="O44" s="30"/>
      <c r="P44" s="24"/>
    </row>
    <row r="45" spans="1:16" ht="13" customHeight="1" x14ac:dyDescent="0.35">
      <c r="A45" s="2"/>
      <c r="B45" s="2" t="str">
        <f t="shared" si="4"/>
        <v>240 Elm</v>
      </c>
      <c r="C45" s="15">
        <f t="shared" si="5"/>
        <v>37500</v>
      </c>
      <c r="D45" s="15">
        <f t="shared" si="6"/>
        <v>133900</v>
      </c>
      <c r="E45" s="15">
        <f t="shared" si="7"/>
        <v>135809.93048658315</v>
      </c>
      <c r="F45" s="15"/>
      <c r="G45" s="15">
        <f t="shared" si="8"/>
        <v>-1909.9304865831509</v>
      </c>
      <c r="H45" s="16">
        <f t="shared" si="9"/>
        <v>-1.4263857256034415E-2</v>
      </c>
      <c r="I45" s="30"/>
      <c r="J45" s="30"/>
      <c r="K45" s="30"/>
      <c r="L45" s="30"/>
      <c r="M45" s="30"/>
      <c r="N45" s="30"/>
      <c r="O45" s="30"/>
      <c r="P45" s="24"/>
    </row>
    <row r="46" spans="1:16" ht="13" customHeight="1" x14ac:dyDescent="0.35">
      <c r="A46" s="2"/>
      <c r="B46" s="2" t="str">
        <f t="shared" si="4"/>
        <v>590 Wisteria</v>
      </c>
      <c r="C46" s="15">
        <f t="shared" si="5"/>
        <v>33500</v>
      </c>
      <c r="D46" s="15">
        <f t="shared" si="6"/>
        <v>127500</v>
      </c>
      <c r="E46" s="15">
        <f t="shared" si="7"/>
        <v>127724.92552136781</v>
      </c>
      <c r="F46" s="15"/>
      <c r="G46" s="15">
        <f t="shared" si="8"/>
        <v>-224.9255213678116</v>
      </c>
      <c r="H46" s="16">
        <f t="shared" si="9"/>
        <v>-1.764121736217992E-3</v>
      </c>
      <c r="I46" s="30"/>
      <c r="J46" s="30"/>
      <c r="K46" s="30"/>
      <c r="L46" s="30"/>
      <c r="M46" s="30"/>
      <c r="N46" s="30"/>
      <c r="O46" s="30"/>
      <c r="P46" s="24"/>
    </row>
    <row r="47" spans="1:16" ht="13" customHeight="1" x14ac:dyDescent="0.35">
      <c r="A47" s="2"/>
      <c r="B47" s="2" t="str">
        <f t="shared" si="4"/>
        <v>455 Katalpa</v>
      </c>
      <c r="C47" s="15">
        <f t="shared" si="5"/>
        <v>31000</v>
      </c>
      <c r="D47" s="15">
        <f t="shared" si="6"/>
        <v>125000</v>
      </c>
      <c r="E47" s="15">
        <f t="shared" si="7"/>
        <v>122671.79741810824</v>
      </c>
      <c r="F47" s="15"/>
      <c r="G47" s="15">
        <f t="shared" si="8"/>
        <v>2328.2025818917609</v>
      </c>
      <c r="H47" s="16">
        <f t="shared" si="9"/>
        <v>1.8625620655132596E-2</v>
      </c>
      <c r="I47" s="31">
        <f>IF(G47="","",G47/(D23+0.00000001))</f>
        <v>1.8625620655132596E-2</v>
      </c>
      <c r="J47" s="30"/>
      <c r="K47" s="30"/>
      <c r="L47" s="30"/>
      <c r="M47" s="30"/>
      <c r="N47" s="30"/>
      <c r="O47" s="30"/>
      <c r="P47" s="24"/>
    </row>
    <row r="48" spans="1:16" ht="13" customHeight="1" x14ac:dyDescent="0.35">
      <c r="A48" s="2"/>
      <c r="B48" s="2" t="str">
        <f t="shared" si="4"/>
        <v/>
      </c>
      <c r="C48" s="15" t="str">
        <f t="shared" si="5"/>
        <v/>
      </c>
      <c r="D48" s="15" t="str">
        <f t="shared" ref="D48:D53" si="10">IF(OR(C24="",C24=0),"",D24)</f>
        <v/>
      </c>
      <c r="E48" s="15" t="str">
        <f t="shared" ref="E48:E53" si="11">IF(AND(D48&gt;0,NOT(D48="")),$K$31*C24+$L$31,"")</f>
        <v/>
      </c>
      <c r="F48" s="15"/>
      <c r="G48" s="15" t="str">
        <f t="shared" ref="G48:G53" si="12">IF(E48="","",D24-E48)</f>
        <v/>
      </c>
      <c r="H48" s="16" t="str">
        <f t="shared" ref="H48:H53" si="13">IF(G48="","",G48/(D24+0.00000001))</f>
        <v/>
      </c>
      <c r="I48" s="31"/>
      <c r="J48" s="30"/>
      <c r="K48" s="30"/>
      <c r="L48" s="30"/>
      <c r="M48" s="30"/>
      <c r="N48" s="30"/>
      <c r="O48" s="30"/>
      <c r="P48" s="24"/>
    </row>
    <row r="49" spans="1:16" ht="13" customHeight="1" x14ac:dyDescent="0.35">
      <c r="A49" s="2"/>
      <c r="B49" s="2" t="str">
        <f t="shared" si="4"/>
        <v/>
      </c>
      <c r="C49" s="15" t="str">
        <f t="shared" si="5"/>
        <v/>
      </c>
      <c r="D49" s="15" t="str">
        <f t="shared" si="10"/>
        <v/>
      </c>
      <c r="E49" s="15" t="str">
        <f t="shared" si="11"/>
        <v/>
      </c>
      <c r="F49" s="15"/>
      <c r="G49" s="15" t="str">
        <f t="shared" si="12"/>
        <v/>
      </c>
      <c r="H49" s="16" t="str">
        <f t="shared" si="13"/>
        <v/>
      </c>
      <c r="I49" s="31"/>
      <c r="J49" s="30"/>
      <c r="K49" s="30"/>
      <c r="L49" s="30"/>
      <c r="M49" s="30"/>
      <c r="N49" s="30"/>
      <c r="O49" s="30"/>
      <c r="P49" s="24"/>
    </row>
    <row r="50" spans="1:16" ht="13" customHeight="1" x14ac:dyDescent="0.35">
      <c r="A50" s="2"/>
      <c r="B50" s="2" t="str">
        <f t="shared" si="4"/>
        <v/>
      </c>
      <c r="C50" s="15" t="str">
        <f t="shared" si="5"/>
        <v/>
      </c>
      <c r="D50" s="15" t="str">
        <f t="shared" si="10"/>
        <v/>
      </c>
      <c r="E50" s="15" t="str">
        <f t="shared" si="11"/>
        <v/>
      </c>
      <c r="F50" s="15"/>
      <c r="G50" s="15" t="str">
        <f t="shared" si="12"/>
        <v/>
      </c>
      <c r="H50" s="16" t="str">
        <f t="shared" si="13"/>
        <v/>
      </c>
      <c r="I50" s="31"/>
      <c r="J50" s="30"/>
      <c r="K50" s="30"/>
      <c r="L50" s="30"/>
      <c r="M50" s="30"/>
      <c r="N50" s="30"/>
      <c r="O50" s="30"/>
      <c r="P50" s="24"/>
    </row>
    <row r="51" spans="1:16" ht="13" customHeight="1" x14ac:dyDescent="0.35">
      <c r="A51" s="2"/>
      <c r="B51" s="2" t="str">
        <f t="shared" si="4"/>
        <v/>
      </c>
      <c r="C51" s="15" t="str">
        <f t="shared" si="5"/>
        <v/>
      </c>
      <c r="D51" s="15" t="str">
        <f t="shared" si="10"/>
        <v/>
      </c>
      <c r="E51" s="15" t="str">
        <f t="shared" si="11"/>
        <v/>
      </c>
      <c r="F51" s="15"/>
      <c r="G51" s="15" t="str">
        <f t="shared" si="12"/>
        <v/>
      </c>
      <c r="H51" s="16" t="str">
        <f t="shared" si="13"/>
        <v/>
      </c>
      <c r="I51" s="31"/>
      <c r="J51" s="30"/>
      <c r="K51" s="30"/>
      <c r="L51" s="30"/>
      <c r="M51" s="30"/>
      <c r="N51" s="30"/>
      <c r="O51" s="30"/>
      <c r="P51" s="24"/>
    </row>
    <row r="52" spans="1:16" ht="13" customHeight="1" x14ac:dyDescent="0.35">
      <c r="A52" s="2"/>
      <c r="B52" s="2" t="str">
        <f t="shared" si="4"/>
        <v/>
      </c>
      <c r="C52" s="15" t="str">
        <f t="shared" si="5"/>
        <v/>
      </c>
      <c r="D52" s="15" t="str">
        <f t="shared" si="10"/>
        <v/>
      </c>
      <c r="E52" s="15" t="str">
        <f t="shared" si="11"/>
        <v/>
      </c>
      <c r="F52" s="15"/>
      <c r="G52" s="15" t="str">
        <f t="shared" si="12"/>
        <v/>
      </c>
      <c r="H52" s="16" t="str">
        <f t="shared" si="13"/>
        <v/>
      </c>
      <c r="I52" s="31"/>
      <c r="J52" s="30"/>
      <c r="K52" s="30"/>
      <c r="L52" s="30"/>
      <c r="M52" s="30"/>
      <c r="N52" s="30"/>
      <c r="O52" s="30"/>
      <c r="P52" s="24"/>
    </row>
    <row r="53" spans="1:16" ht="13" customHeight="1" x14ac:dyDescent="0.35">
      <c r="A53" s="2"/>
      <c r="B53" s="2" t="str">
        <f t="shared" si="4"/>
        <v/>
      </c>
      <c r="C53" s="15" t="str">
        <f t="shared" si="5"/>
        <v/>
      </c>
      <c r="D53" s="15" t="str">
        <f t="shared" si="10"/>
        <v/>
      </c>
      <c r="E53" s="15" t="str">
        <f t="shared" si="11"/>
        <v/>
      </c>
      <c r="F53" s="15"/>
      <c r="G53" s="15" t="str">
        <f t="shared" si="12"/>
        <v/>
      </c>
      <c r="H53" s="16" t="str">
        <f t="shared" si="13"/>
        <v/>
      </c>
      <c r="I53" s="31"/>
      <c r="J53" s="30"/>
      <c r="K53" s="30"/>
      <c r="L53" s="30"/>
      <c r="M53" s="30"/>
      <c r="N53" s="30"/>
      <c r="O53" s="30"/>
      <c r="P53" s="24"/>
    </row>
    <row r="54" spans="1:16" ht="13" customHeight="1" x14ac:dyDescent="0.35">
      <c r="A54" s="2"/>
      <c r="B54" s="2"/>
      <c r="C54" s="15"/>
      <c r="D54" s="15"/>
      <c r="E54" s="15"/>
      <c r="F54" s="15"/>
      <c r="G54" s="15"/>
      <c r="H54" s="2"/>
      <c r="I54" s="30"/>
      <c r="J54" s="30"/>
      <c r="K54" s="30"/>
      <c r="L54" s="30"/>
      <c r="M54" s="30"/>
      <c r="N54" s="30"/>
      <c r="O54" s="30"/>
      <c r="P54" s="24"/>
    </row>
    <row r="55" spans="1:16" ht="13" customHeight="1" x14ac:dyDescent="0.35">
      <c r="A55" s="2"/>
      <c r="B55" s="17" t="s">
        <v>24</v>
      </c>
      <c r="C55" s="18" t="s">
        <v>1</v>
      </c>
      <c r="D55" s="19" t="s">
        <v>34</v>
      </c>
      <c r="E55" s="2"/>
      <c r="F55" s="10"/>
      <c r="G55" s="2"/>
      <c r="H55" s="2"/>
      <c r="I55" s="30"/>
      <c r="J55" s="30"/>
      <c r="K55" s="30"/>
      <c r="L55" s="30"/>
      <c r="M55" s="30"/>
      <c r="N55" s="30"/>
      <c r="O55" s="30"/>
      <c r="P55" s="24"/>
    </row>
    <row r="56" spans="1:16" ht="13" customHeight="1" x14ac:dyDescent="0.35">
      <c r="A56" s="2"/>
      <c r="B56" s="17" t="str">
        <f>IF(B30="","",B30)</f>
        <v>150 Wisteria</v>
      </c>
      <c r="C56" s="20">
        <f>C30</f>
        <v>42500</v>
      </c>
      <c r="D56" s="2"/>
      <c r="E56" s="21">
        <f>$K$31*$C$56+$L$31</f>
        <v>145916.18669310233</v>
      </c>
      <c r="F56" s="10"/>
      <c r="G56" s="2"/>
      <c r="H56" s="2"/>
      <c r="I56" s="30"/>
      <c r="J56" s="30"/>
      <c r="K56" s="30"/>
      <c r="L56" s="30"/>
      <c r="M56" s="30"/>
      <c r="N56" s="30"/>
      <c r="O56" s="30"/>
      <c r="P56" s="24"/>
    </row>
    <row r="57" spans="1:16" ht="13" customHeight="1" x14ac:dyDescent="0.35">
      <c r="A57" s="2"/>
      <c r="B57" s="2"/>
      <c r="C57" s="10"/>
      <c r="D57" s="10"/>
      <c r="E57" s="10"/>
      <c r="F57" s="10"/>
      <c r="G57" s="2"/>
      <c r="H57" s="2"/>
      <c r="I57" s="30"/>
      <c r="J57" s="30"/>
      <c r="K57" s="30"/>
      <c r="L57" s="30"/>
      <c r="M57" s="30"/>
      <c r="N57" s="30"/>
      <c r="O57" s="30"/>
      <c r="P57" s="24"/>
    </row>
    <row r="58" spans="1:16" ht="13" customHeight="1" x14ac:dyDescent="0.35">
      <c r="A58" s="2"/>
      <c r="B58" s="2"/>
      <c r="C58" s="17" t="s">
        <v>25</v>
      </c>
      <c r="D58" s="22">
        <f>INT(10000*($F$15*$K$30-$J$31*$I$31)/(SQRT(($F$15*$I$30-$I$31^2)*($F$15*$J$30-$J$31^2)))+0.5)/10000</f>
        <v>0.98070000000000002</v>
      </c>
      <c r="E58" s="10"/>
      <c r="F58" s="10"/>
      <c r="G58" s="2"/>
      <c r="H58" s="2"/>
      <c r="I58" s="30"/>
      <c r="J58" s="30"/>
      <c r="K58" s="30"/>
      <c r="L58" s="30"/>
      <c r="M58" s="30"/>
      <c r="N58" s="30"/>
      <c r="O58" s="30"/>
      <c r="P58" s="24"/>
    </row>
    <row r="59" spans="1:16" ht="13" customHeight="1" x14ac:dyDescent="0.35">
      <c r="A59" s="2"/>
      <c r="B59" s="2"/>
      <c r="C59" s="2"/>
      <c r="D59" s="2"/>
      <c r="E59" s="2"/>
      <c r="F59" s="2"/>
      <c r="G59" s="2"/>
      <c r="H59" s="2"/>
      <c r="I59" s="30"/>
      <c r="J59" s="30"/>
      <c r="K59" s="30"/>
      <c r="L59" s="30"/>
      <c r="M59" s="30"/>
      <c r="N59" s="30"/>
      <c r="O59" s="30"/>
      <c r="P59" s="24"/>
    </row>
    <row r="60" spans="1:16" ht="13" customHeight="1" x14ac:dyDescent="0.35">
      <c r="A60" s="2"/>
      <c r="B60" s="2"/>
      <c r="C60" s="2"/>
      <c r="D60" s="2"/>
      <c r="E60" s="2"/>
      <c r="F60" s="2"/>
      <c r="G60" s="2"/>
      <c r="H60" s="2"/>
      <c r="I60" s="30"/>
      <c r="J60" s="30"/>
      <c r="K60" s="30"/>
      <c r="L60" s="30"/>
      <c r="M60" s="30"/>
      <c r="N60" s="30"/>
      <c r="O60" s="30"/>
      <c r="P60" s="24"/>
    </row>
    <row r="61" spans="1:16" ht="13" customHeight="1" x14ac:dyDescent="0.35">
      <c r="A61" s="2"/>
      <c r="B61" s="2"/>
      <c r="C61" s="2"/>
      <c r="D61" s="2"/>
      <c r="E61" s="2"/>
      <c r="F61" s="2"/>
      <c r="G61" s="2"/>
      <c r="H61" s="2"/>
      <c r="I61" s="30"/>
      <c r="J61" s="30"/>
      <c r="K61" s="30"/>
      <c r="L61" s="30"/>
      <c r="M61" s="30"/>
      <c r="N61" s="30"/>
      <c r="O61" s="30"/>
      <c r="P61" s="24"/>
    </row>
    <row r="62" spans="1:16" ht="13" customHeight="1" x14ac:dyDescent="0.35">
      <c r="A62" s="2"/>
      <c r="B62" s="2"/>
      <c r="C62" s="2"/>
      <c r="D62" s="2"/>
      <c r="E62" s="2"/>
      <c r="F62" s="2"/>
      <c r="G62" s="2"/>
      <c r="H62" s="2"/>
      <c r="I62" s="30"/>
      <c r="J62" s="30"/>
      <c r="K62" s="30"/>
      <c r="L62" s="30"/>
      <c r="M62" s="30"/>
      <c r="N62" s="30"/>
      <c r="O62" s="30"/>
      <c r="P62" s="24"/>
    </row>
    <row r="63" spans="1:16" ht="13" customHeight="1" x14ac:dyDescent="0.35">
      <c r="A63" s="2"/>
      <c r="B63" s="2"/>
      <c r="C63" s="2"/>
      <c r="D63" s="2"/>
      <c r="E63" s="2"/>
      <c r="F63" s="2"/>
      <c r="G63" s="2"/>
      <c r="H63" s="2"/>
      <c r="I63" s="30"/>
      <c r="J63" s="30"/>
      <c r="K63" s="30"/>
      <c r="L63" s="30"/>
      <c r="M63" s="30"/>
      <c r="N63" s="30"/>
      <c r="O63" s="30"/>
      <c r="P63" s="24"/>
    </row>
    <row r="64" spans="1:16" ht="13" customHeight="1" x14ac:dyDescent="0.35">
      <c r="A64" s="2"/>
      <c r="B64" s="2"/>
      <c r="C64" s="2"/>
      <c r="D64" s="2"/>
      <c r="E64" s="2"/>
      <c r="F64" s="2"/>
      <c r="G64" s="2"/>
      <c r="H64" s="2"/>
      <c r="I64" s="30"/>
      <c r="J64" s="30"/>
      <c r="K64" s="30"/>
      <c r="L64" s="30"/>
      <c r="M64" s="30"/>
      <c r="N64" s="30"/>
      <c r="O64" s="30"/>
      <c r="P64" s="24"/>
    </row>
    <row r="65" spans="1:16" ht="13" customHeight="1" x14ac:dyDescent="0.35">
      <c r="A65" s="2"/>
      <c r="B65" s="2"/>
      <c r="C65" s="2"/>
      <c r="D65" s="2"/>
      <c r="E65" s="2"/>
      <c r="F65" s="2"/>
      <c r="G65" s="2"/>
      <c r="H65" s="2"/>
      <c r="I65" s="30"/>
      <c r="J65" s="30"/>
      <c r="K65" s="30"/>
      <c r="L65" s="30"/>
      <c r="M65" s="30"/>
      <c r="N65" s="30"/>
      <c r="O65" s="30"/>
      <c r="P65" s="24"/>
    </row>
    <row r="66" spans="1:16" ht="13" customHeight="1" x14ac:dyDescent="0.35">
      <c r="A66" s="2"/>
      <c r="B66" s="2"/>
      <c r="C66" s="2"/>
      <c r="D66" s="2"/>
      <c r="E66" s="2"/>
      <c r="F66" s="2"/>
      <c r="G66" s="2"/>
      <c r="H66" s="2"/>
      <c r="I66" s="30"/>
      <c r="J66" s="30"/>
      <c r="K66" s="30"/>
      <c r="L66" s="30"/>
      <c r="M66" s="30"/>
      <c r="N66" s="30"/>
      <c r="O66" s="30"/>
      <c r="P66" s="24"/>
    </row>
    <row r="67" spans="1:16" ht="13" customHeight="1" x14ac:dyDescent="0.35">
      <c r="A67" s="2"/>
      <c r="B67" s="2"/>
      <c r="C67" s="2"/>
      <c r="D67" s="2"/>
      <c r="E67" s="2"/>
      <c r="F67" s="2"/>
      <c r="G67" s="2"/>
      <c r="H67" s="2"/>
      <c r="I67" s="30"/>
      <c r="J67" s="30"/>
      <c r="K67" s="30"/>
      <c r="L67" s="30"/>
      <c r="M67" s="30"/>
      <c r="N67" s="30"/>
      <c r="O67" s="30"/>
      <c r="P67" s="24"/>
    </row>
    <row r="68" spans="1:16" ht="13" customHeight="1" x14ac:dyDescent="0.35">
      <c r="A68" s="2"/>
      <c r="B68" s="2"/>
      <c r="C68" s="2"/>
      <c r="D68" s="2"/>
      <c r="E68" s="2"/>
      <c r="F68" s="2"/>
      <c r="G68" s="2"/>
      <c r="H68" s="2"/>
      <c r="I68" s="30"/>
      <c r="J68" s="30"/>
      <c r="K68" s="30"/>
      <c r="L68" s="30"/>
      <c r="M68" s="30"/>
      <c r="N68" s="30"/>
      <c r="O68" s="30"/>
      <c r="P68" s="24"/>
    </row>
    <row r="69" spans="1:16" ht="13" customHeight="1" x14ac:dyDescent="0.35">
      <c r="A69" s="2"/>
      <c r="B69" s="2"/>
      <c r="C69" s="2"/>
      <c r="D69" s="2"/>
      <c r="E69" s="2"/>
      <c r="F69" s="2"/>
      <c r="G69" s="2"/>
      <c r="H69" s="2"/>
      <c r="I69" s="30"/>
      <c r="J69" s="30"/>
      <c r="K69" s="30"/>
      <c r="L69" s="30"/>
      <c r="M69" s="30"/>
      <c r="N69" s="30"/>
      <c r="O69" s="30"/>
      <c r="P69" s="24"/>
    </row>
    <row r="70" spans="1:16" ht="13" customHeight="1" x14ac:dyDescent="0.35">
      <c r="A70" s="2"/>
      <c r="B70" s="2"/>
      <c r="C70" s="2"/>
      <c r="D70" s="2"/>
      <c r="E70" s="2"/>
      <c r="F70" s="2"/>
      <c r="G70" s="2"/>
      <c r="H70" s="2"/>
      <c r="I70" s="30"/>
      <c r="J70" s="30"/>
      <c r="K70" s="30"/>
      <c r="L70" s="30"/>
      <c r="M70" s="30"/>
      <c r="N70" s="30"/>
      <c r="O70" s="30"/>
      <c r="P70" s="24"/>
    </row>
    <row r="71" spans="1:16" ht="13" customHeight="1" x14ac:dyDescent="0.35">
      <c r="A71" s="2"/>
      <c r="B71" s="2"/>
      <c r="C71" s="2"/>
      <c r="D71" s="2"/>
      <c r="E71" s="2"/>
      <c r="F71" s="2"/>
      <c r="G71" s="2"/>
      <c r="H71" s="2"/>
      <c r="I71" s="30"/>
      <c r="J71" s="30"/>
      <c r="K71" s="30"/>
      <c r="L71" s="30"/>
      <c r="M71" s="30"/>
      <c r="N71" s="30"/>
      <c r="O71" s="30"/>
      <c r="P71" s="24"/>
    </row>
    <row r="72" spans="1:16" ht="13" customHeight="1" x14ac:dyDescent="0.35">
      <c r="A72" s="2"/>
      <c r="B72" s="2"/>
      <c r="C72" s="2"/>
      <c r="D72" s="2"/>
      <c r="E72" s="2"/>
      <c r="F72" s="2"/>
      <c r="G72" s="2"/>
      <c r="H72" s="2"/>
      <c r="I72" s="30"/>
      <c r="J72" s="30"/>
      <c r="K72" s="30"/>
      <c r="L72" s="30"/>
      <c r="M72" s="30"/>
      <c r="N72" s="30"/>
      <c r="O72" s="30"/>
      <c r="P72" s="24"/>
    </row>
    <row r="73" spans="1:16" ht="13" customHeight="1" x14ac:dyDescent="0.35">
      <c r="A73" s="2"/>
      <c r="B73" s="2"/>
      <c r="C73" s="2"/>
      <c r="D73" s="2"/>
      <c r="E73" s="2"/>
      <c r="F73" s="2"/>
      <c r="G73" s="2"/>
      <c r="H73" s="2"/>
      <c r="I73" s="30"/>
      <c r="J73" s="30"/>
      <c r="K73" s="30"/>
      <c r="L73" s="30"/>
      <c r="M73" s="30"/>
      <c r="N73" s="30"/>
      <c r="O73" s="30"/>
      <c r="P73" s="24"/>
    </row>
    <row r="74" spans="1:16" ht="13" customHeight="1" x14ac:dyDescent="0.35">
      <c r="A74" s="2"/>
      <c r="B74" s="2"/>
      <c r="C74" s="2"/>
      <c r="D74" s="2"/>
      <c r="E74" s="2"/>
      <c r="F74" s="2"/>
      <c r="G74" s="2"/>
      <c r="H74" s="2"/>
      <c r="I74" s="30"/>
      <c r="J74" s="30"/>
      <c r="K74" s="30"/>
      <c r="L74" s="30"/>
      <c r="M74" s="30"/>
      <c r="N74" s="30"/>
      <c r="O74" s="30"/>
      <c r="P74" s="24"/>
    </row>
    <row r="75" spans="1:16" ht="13" customHeight="1" x14ac:dyDescent="0.35">
      <c r="A75" s="2"/>
      <c r="B75" s="2" t="s">
        <v>26</v>
      </c>
      <c r="C75" s="2"/>
      <c r="D75" s="2"/>
      <c r="E75" s="2"/>
      <c r="F75" s="2"/>
      <c r="G75" s="2"/>
      <c r="H75" s="2"/>
      <c r="I75" s="30"/>
      <c r="J75" s="30"/>
      <c r="K75" s="30"/>
      <c r="L75" s="30"/>
      <c r="M75" s="30"/>
      <c r="N75" s="30"/>
      <c r="O75" s="30"/>
      <c r="P75" s="24"/>
    </row>
    <row r="76" spans="1:16" ht="13" customHeight="1" x14ac:dyDescent="0.35">
      <c r="A76" s="2"/>
      <c r="B76" s="2" t="str">
        <f>"property located at "&amp;B56&amp;".  The index is some relative measure of value, such as"</f>
        <v>property located at 150 Wisteria.  The index is some relative measure of value, such as</v>
      </c>
      <c r="C76" s="2"/>
      <c r="D76" s="2"/>
      <c r="E76" s="2"/>
      <c r="F76" s="2"/>
      <c r="G76" s="2"/>
      <c r="H76" s="2"/>
      <c r="I76" s="30"/>
      <c r="J76" s="30"/>
      <c r="K76" s="30"/>
      <c r="L76" s="30"/>
      <c r="M76" s="30"/>
      <c r="N76" s="30"/>
      <c r="O76" s="30"/>
      <c r="P76" s="24"/>
    </row>
    <row r="77" spans="1:16" ht="13" customHeight="1" x14ac:dyDescent="0.35">
      <c r="A77" s="2"/>
      <c r="B77" s="2" t="s">
        <v>27</v>
      </c>
      <c r="C77" s="2"/>
      <c r="D77" s="2"/>
      <c r="E77" s="2"/>
      <c r="F77" s="2"/>
      <c r="G77" s="2"/>
      <c r="H77" s="2"/>
      <c r="I77" s="30"/>
      <c r="J77" s="30"/>
      <c r="K77" s="30"/>
      <c r="L77" s="30"/>
      <c r="M77" s="30"/>
      <c r="N77" s="30"/>
      <c r="O77" s="30"/>
      <c r="P77" s="24"/>
    </row>
    <row r="78" spans="1:16" ht="13" customHeight="1" x14ac:dyDescent="0.35">
      <c r="A78" s="2"/>
      <c r="B78" s="2" t="s">
        <v>28</v>
      </c>
      <c r="C78" s="2"/>
      <c r="D78" s="2"/>
      <c r="E78" s="2"/>
      <c r="F78" s="2"/>
      <c r="G78" s="2"/>
      <c r="H78" s="2"/>
      <c r="I78" s="30"/>
      <c r="J78" s="30"/>
      <c r="K78" s="30"/>
      <c r="L78" s="30"/>
      <c r="M78" s="30"/>
      <c r="N78" s="30"/>
      <c r="O78" s="30"/>
      <c r="P78" s="24"/>
    </row>
    <row r="79" spans="1:16" ht="13" customHeight="1" x14ac:dyDescent="0.35">
      <c r="A79" s="2"/>
      <c r="B79" s="2" t="s">
        <v>29</v>
      </c>
      <c r="C79" s="2"/>
      <c r="D79" s="2"/>
      <c r="E79" s="2"/>
      <c r="F79" s="2"/>
      <c r="G79" s="2"/>
      <c r="H79" s="2"/>
      <c r="I79" s="30"/>
      <c r="J79" s="30"/>
      <c r="K79" s="30"/>
      <c r="L79" s="30"/>
      <c r="M79" s="30"/>
      <c r="N79" s="30"/>
      <c r="O79" s="30"/>
      <c r="P79" s="24"/>
    </row>
    <row r="80" spans="1:16" ht="13" customHeight="1" x14ac:dyDescent="0.35">
      <c r="A80" s="2"/>
      <c r="B80" s="2" t="s">
        <v>30</v>
      </c>
      <c r="C80" s="2"/>
      <c r="D80" s="2"/>
      <c r="E80" s="2"/>
      <c r="F80" s="2"/>
      <c r="G80" s="2"/>
      <c r="H80" s="2"/>
      <c r="I80" s="30"/>
      <c r="J80" s="30"/>
      <c r="K80" s="30"/>
      <c r="L80" s="30"/>
      <c r="M80" s="30"/>
      <c r="N80" s="30"/>
      <c r="O80" s="30"/>
      <c r="P80" s="24"/>
    </row>
    <row r="81" spans="1:17" ht="13" customHeight="1" x14ac:dyDescent="0.35">
      <c r="A81" s="2"/>
      <c r="B81" s="2" t="s">
        <v>31</v>
      </c>
      <c r="C81" s="2"/>
      <c r="D81" s="2"/>
      <c r="E81" s="2"/>
      <c r="F81" s="2"/>
      <c r="G81" s="2"/>
      <c r="H81" s="2"/>
      <c r="I81" s="30"/>
      <c r="J81" s="30"/>
      <c r="K81" s="30"/>
      <c r="L81" s="30"/>
      <c r="M81" s="30"/>
      <c r="N81" s="30"/>
      <c r="O81" s="30"/>
      <c r="P81" s="24"/>
    </row>
    <row r="82" spans="1:17" ht="13" customHeight="1" x14ac:dyDescent="0.35">
      <c r="A82" s="2"/>
      <c r="B82" s="23" t="s">
        <v>32</v>
      </c>
      <c r="C82" s="2"/>
      <c r="D82" s="2"/>
      <c r="E82" s="2"/>
      <c r="F82" s="2"/>
      <c r="G82" s="2"/>
      <c r="H82" s="2"/>
      <c r="I82" s="30"/>
      <c r="J82" s="30"/>
      <c r="K82" s="30"/>
      <c r="L82" s="30"/>
      <c r="M82" s="30"/>
      <c r="N82" s="30"/>
      <c r="O82" s="30"/>
      <c r="P82" s="24"/>
    </row>
    <row r="83" spans="1:17" ht="13" customHeight="1" x14ac:dyDescent="0.35">
      <c r="A83" s="2"/>
      <c r="B83" s="2" t="s">
        <v>33</v>
      </c>
      <c r="C83" s="2"/>
      <c r="D83" s="2"/>
      <c r="E83" s="2"/>
      <c r="F83" s="2"/>
      <c r="G83" s="2"/>
      <c r="H83" s="2"/>
      <c r="I83" s="30"/>
      <c r="J83" s="30"/>
      <c r="K83" s="30"/>
      <c r="L83" s="30"/>
      <c r="M83" s="30"/>
      <c r="N83" s="30"/>
      <c r="O83" s="30"/>
      <c r="P83" s="24"/>
    </row>
    <row r="84" spans="1:17" ht="13" customHeight="1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7" ht="13" customHeight="1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7" ht="13" customHeight="1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7" ht="13" customHeight="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7" ht="13" customHeight="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7" ht="13" customHeight="1" x14ac:dyDescent="0.4">
      <c r="A89" s="2"/>
      <c r="B89" s="39" t="s">
        <v>36</v>
      </c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1"/>
      <c r="Q89" s="41"/>
    </row>
    <row r="90" spans="1:17" ht="13" customHeight="1" x14ac:dyDescent="0.4">
      <c r="A90" s="2"/>
      <c r="B90" s="39" t="s">
        <v>37</v>
      </c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1"/>
      <c r="Q90" s="41"/>
    </row>
    <row r="91" spans="1:17" ht="13" customHeight="1" x14ac:dyDescent="0.4">
      <c r="A91" s="2"/>
      <c r="B91" s="39" t="s">
        <v>38</v>
      </c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1"/>
      <c r="Q91" s="41"/>
    </row>
    <row r="92" spans="1:17" ht="13" customHeight="1" x14ac:dyDescent="0.35">
      <c r="A92" s="2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1"/>
      <c r="Q92" s="41"/>
    </row>
    <row r="93" spans="1:17" ht="13" customHeight="1" x14ac:dyDescent="0.35">
      <c r="A93" s="2"/>
      <c r="B93" s="42" t="s">
        <v>41</v>
      </c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1"/>
      <c r="Q93" s="41"/>
    </row>
    <row r="94" spans="1:17" ht="13" customHeight="1" x14ac:dyDescent="0.35">
      <c r="A94" s="2"/>
      <c r="B94" s="43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1"/>
      <c r="Q94" s="41"/>
    </row>
    <row r="95" spans="1:17" ht="13" customHeight="1" x14ac:dyDescent="0.35">
      <c r="A95" s="2"/>
      <c r="B95" s="42" t="s">
        <v>42</v>
      </c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1"/>
      <c r="Q95" s="41"/>
    </row>
    <row r="96" spans="1:17" ht="13" customHeight="1" x14ac:dyDescent="0.35">
      <c r="A96" s="2"/>
      <c r="B96" s="43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1"/>
      <c r="Q96" s="41"/>
    </row>
    <row r="97" spans="2:17" ht="13" customHeight="1" x14ac:dyDescent="0.35">
      <c r="B97" s="42" t="s">
        <v>43</v>
      </c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</row>
    <row r="98" spans="2:17" ht="13" customHeight="1" x14ac:dyDescent="0.35"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</row>
  </sheetData>
  <sheetProtection sheet="1" objects="1" scenarios="1"/>
  <phoneticPr fontId="0" type="noConversion"/>
  <hyperlinks>
    <hyperlink ref="B97" r:id="rId1" xr:uid="{00000000-0004-0000-0000-000000000000}"/>
    <hyperlink ref="B93" r:id="rId2" xr:uid="{00000000-0004-0000-0000-000001000000}"/>
    <hyperlink ref="B95" r:id="rId3" xr:uid="{B9D31C34-6424-49A7-841C-91D64829EBED}"/>
  </hyperlinks>
  <printOptions horizontalCentered="1" verticalCentered="1" gridLinesSet="0"/>
  <pageMargins left="0.75" right="0.75" top="0.5" bottom="0.5" header="0.5" footer="0.5"/>
  <pageSetup orientation="portrait" horizontalDpi="4294967292" verticalDpi="4294967292" r:id="rId4"/>
  <headerFooter alignWithMargins="0"/>
  <rowBreaks count="1" manualBreakCount="1">
    <brk id="76" max="65535" man="1"/>
  </rowBreak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VALUE</vt:lpstr>
      <vt:lpstr>VALUE!Print_Area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Woods</dc:creator>
  <cp:lastModifiedBy>Chris Woods</cp:lastModifiedBy>
  <dcterms:created xsi:type="dcterms:W3CDTF">2001-07-20T20:49:23Z</dcterms:created>
  <dcterms:modified xsi:type="dcterms:W3CDTF">2021-12-14T16:58:57Z</dcterms:modified>
</cp:coreProperties>
</file>